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6090" activeTab="0"/>
  </bookViews>
  <sheets>
    <sheet name="Financial Detail" sheetId="1" r:id="rId1"/>
    <sheet name="Financial Graph" sheetId="2" r:id="rId2"/>
  </sheets>
  <definedNames>
    <definedName name="_xlnm.Print_Area" localSheetId="0">'Financial Detail'!$A$1:$R$40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Valued Acer Customer</author>
  </authors>
  <commentList>
    <comment ref="B3" authorId="0">
      <text>
        <r>
          <rPr>
            <b/>
            <sz val="8"/>
            <rFont val="Tahoma"/>
            <family val="2"/>
          </rPr>
          <t xml:space="preserve">
Date
</t>
        </r>
      </text>
    </comment>
    <comment ref="B8" authorId="0">
      <text>
        <r>
          <rPr>
            <b/>
            <sz val="8"/>
            <rFont val="Tahoma"/>
            <family val="2"/>
          </rPr>
          <t>Balance brought over from previous season</t>
        </r>
      </text>
    </comment>
  </commentList>
</comments>
</file>

<file path=xl/sharedStrings.xml><?xml version="1.0" encoding="utf-8"?>
<sst xmlns="http://schemas.openxmlformats.org/spreadsheetml/2006/main" count="54" uniqueCount="37">
  <si>
    <t>Week</t>
  </si>
  <si>
    <t>INCOME</t>
  </si>
  <si>
    <t>Interest</t>
  </si>
  <si>
    <t>Mach Revenue</t>
  </si>
  <si>
    <t>Members Fees</t>
  </si>
  <si>
    <t>Sponsorship</t>
  </si>
  <si>
    <t>Other/Transfer</t>
  </si>
  <si>
    <t>TOTAL INCOME</t>
  </si>
  <si>
    <t>EXPENSES</t>
  </si>
  <si>
    <t>Invesments</t>
  </si>
  <si>
    <t>Maintenance</t>
  </si>
  <si>
    <t>Mach Expenses</t>
  </si>
  <si>
    <t>Salaries</t>
  </si>
  <si>
    <t>Tax</t>
  </si>
  <si>
    <t>Wages</t>
  </si>
  <si>
    <t>TOTAL EXPENDITURE</t>
  </si>
  <si>
    <t>Average Gain/Loss per week</t>
  </si>
  <si>
    <t>BALLANCE</t>
  </si>
  <si>
    <t>Activity during the week/Notes</t>
  </si>
  <si>
    <t>Member Count</t>
  </si>
  <si>
    <t>Contentment Level</t>
  </si>
  <si>
    <t>Boyant</t>
  </si>
  <si>
    <t>Cynical</t>
  </si>
  <si>
    <t>Members Fee</t>
  </si>
  <si>
    <t>Members</t>
  </si>
  <si>
    <t xml:space="preserve">DETAIL </t>
  </si>
  <si>
    <t>Financial Advisor</t>
  </si>
  <si>
    <t>Savings Rate</t>
  </si>
  <si>
    <t>Debt Rate</t>
  </si>
  <si>
    <t>Max interest for FA</t>
  </si>
  <si>
    <t>Bought Player</t>
  </si>
  <si>
    <t>Members fee</t>
  </si>
  <si>
    <t>Value</t>
  </si>
  <si>
    <t>Season 9</t>
  </si>
  <si>
    <r>
      <rPr>
        <b/>
        <sz val="11"/>
        <color indexed="17"/>
        <rFont val="Calibri"/>
        <family val="2"/>
      </rPr>
      <t>PROFIT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/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LOSS</t>
    </r>
  </si>
  <si>
    <t>Sold player</t>
  </si>
  <si>
    <t>lvl 4 defence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</si>
</sst>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;[Red]&quot;$&quot;#,##0"/>
    <numFmt numFmtId="166" formatCode="&quot;$&quot;#,##0"/>
    <numFmt numFmtId="167" formatCode="&quot;$&quot;#,##0.00"/>
    <numFmt numFmtId="168" formatCode="&quot;$&quot;#,##0.00;[Red]&quot;$&quot;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b/>
      <i/>
      <u val="single"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name val="Calibri"/>
      <family val="2"/>
    </font>
    <font>
      <b/>
      <sz val="10"/>
      <color indexed="9"/>
      <name val="Verdana"/>
      <family val="2"/>
    </font>
    <font>
      <b/>
      <u val="single"/>
      <sz val="1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1"/>
      <color rgb="FF0066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6600"/>
      <name val="Calibri"/>
      <family val="2"/>
    </font>
    <font>
      <b/>
      <sz val="10"/>
      <color rgb="FF00660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  <font>
      <b/>
      <i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 style="double"/>
    </border>
    <border>
      <left style="thick"/>
      <right style="thick"/>
      <top style="thick"/>
      <bottom style="double"/>
    </border>
    <border>
      <left/>
      <right/>
      <top style="thick"/>
      <bottom style="double"/>
    </border>
    <border>
      <left style="thick"/>
      <right/>
      <top style="double"/>
      <bottom style="thin"/>
    </border>
    <border>
      <left style="thick"/>
      <right style="thick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ck"/>
      <right style="thick"/>
      <top style="double"/>
      <bottom/>
    </border>
    <border>
      <left style="thick"/>
      <right style="thick"/>
      <top style="double"/>
      <bottom style="thick"/>
    </border>
    <border>
      <left style="thick"/>
      <right/>
      <top style="double"/>
      <bottom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/>
      <right style="thick"/>
      <top style="thick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61" fillId="34" borderId="12" xfId="0" applyFont="1" applyFill="1" applyBorder="1" applyAlignment="1" applyProtection="1">
      <alignment horizontal="center"/>
      <protection hidden="1"/>
    </xf>
    <xf numFmtId="0" fontId="61" fillId="34" borderId="13" xfId="0" applyFont="1" applyFill="1" applyBorder="1" applyAlignment="1" applyProtection="1">
      <alignment horizontal="center"/>
      <protection hidden="1"/>
    </xf>
    <xf numFmtId="0" fontId="61" fillId="34" borderId="14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0" fontId="26" fillId="34" borderId="14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62" fillId="34" borderId="16" xfId="0" applyFont="1" applyFill="1" applyBorder="1" applyAlignment="1" applyProtection="1">
      <alignment/>
      <protection hidden="1"/>
    </xf>
    <xf numFmtId="164" fontId="63" fillId="35" borderId="17" xfId="0" applyNumberFormat="1" applyFont="1" applyFill="1" applyBorder="1" applyAlignment="1" applyProtection="1">
      <alignment horizontal="center"/>
      <protection locked="0"/>
    </xf>
    <xf numFmtId="164" fontId="63" fillId="34" borderId="17" xfId="0" applyNumberFormat="1" applyFont="1" applyFill="1" applyBorder="1" applyAlignment="1" applyProtection="1">
      <alignment horizontal="center"/>
      <protection hidden="1"/>
    </xf>
    <xf numFmtId="164" fontId="63" fillId="34" borderId="16" xfId="0" applyNumberFormat="1" applyFont="1" applyFill="1" applyBorder="1" applyAlignment="1" applyProtection="1">
      <alignment horizontal="center"/>
      <protection hidden="1"/>
    </xf>
    <xf numFmtId="0" fontId="64" fillId="34" borderId="10" xfId="0" applyFont="1" applyFill="1" applyBorder="1" applyAlignment="1" applyProtection="1">
      <alignment/>
      <protection hidden="1"/>
    </xf>
    <xf numFmtId="44" fontId="65" fillId="35" borderId="18" xfId="44" applyFont="1" applyFill="1" applyBorder="1" applyAlignment="1" applyProtection="1">
      <alignment/>
      <protection locked="0"/>
    </xf>
    <xf numFmtId="44" fontId="65" fillId="34" borderId="18" xfId="44" applyFont="1" applyFill="1" applyBorder="1" applyAlignment="1" applyProtection="1">
      <alignment/>
      <protection/>
    </xf>
    <xf numFmtId="0" fontId="31" fillId="34" borderId="10" xfId="0" applyFont="1" applyFill="1" applyBorder="1" applyAlignment="1" applyProtection="1">
      <alignment/>
      <protection hidden="1"/>
    </xf>
    <xf numFmtId="44" fontId="65" fillId="35" borderId="18" xfId="44" applyFont="1" applyFill="1" applyBorder="1" applyAlignment="1" applyProtection="1">
      <alignment/>
      <protection hidden="1"/>
    </xf>
    <xf numFmtId="44" fontId="65" fillId="35" borderId="10" xfId="44" applyFont="1" applyFill="1" applyBorder="1" applyAlignment="1" applyProtection="1">
      <alignment/>
      <protection hidden="1"/>
    </xf>
    <xf numFmtId="44" fontId="65" fillId="35" borderId="19" xfId="44" applyFont="1" applyFill="1" applyBorder="1" applyAlignment="1" applyProtection="1">
      <alignment/>
      <protection locked="0"/>
    </xf>
    <xf numFmtId="44" fontId="65" fillId="35" borderId="20" xfId="44" applyFont="1" applyFill="1" applyBorder="1" applyAlignment="1" applyProtection="1">
      <alignment/>
      <protection locked="0"/>
    </xf>
    <xf numFmtId="0" fontId="32" fillId="34" borderId="21" xfId="0" applyFont="1" applyFill="1" applyBorder="1" applyAlignment="1" applyProtection="1">
      <alignment/>
      <protection hidden="1"/>
    </xf>
    <xf numFmtId="44" fontId="66" fillId="34" borderId="22" xfId="44" applyFont="1" applyFill="1" applyBorder="1" applyAlignment="1" applyProtection="1">
      <alignment/>
      <protection hidden="1"/>
    </xf>
    <xf numFmtId="44" fontId="66" fillId="34" borderId="13" xfId="44" applyFont="1" applyFill="1" applyBorder="1" applyAlignment="1" applyProtection="1">
      <alignment/>
      <protection hidden="1"/>
    </xf>
    <xf numFmtId="44" fontId="66" fillId="34" borderId="23" xfId="44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2" fillId="33" borderId="0" xfId="0" applyFont="1" applyFill="1" applyAlignment="1" applyProtection="1">
      <alignment/>
      <protection/>
    </xf>
    <xf numFmtId="0" fontId="32" fillId="33" borderId="0" xfId="0" applyFont="1" applyFill="1" applyAlignment="1" applyProtection="1">
      <alignment/>
      <protection locked="0"/>
    </xf>
    <xf numFmtId="6" fontId="65" fillId="33" borderId="0" xfId="0" applyNumberFormat="1" applyFont="1" applyFill="1" applyAlignment="1" applyProtection="1">
      <alignment/>
      <protection locked="0"/>
    </xf>
    <xf numFmtId="6" fontId="68" fillId="33" borderId="0" xfId="0" applyNumberFormat="1" applyFont="1" applyFill="1" applyAlignment="1" applyProtection="1">
      <alignment/>
      <protection locked="0"/>
    </xf>
    <xf numFmtId="6" fontId="68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2" fillId="33" borderId="24" xfId="0" applyFont="1" applyFill="1" applyBorder="1" applyAlignment="1" applyProtection="1">
      <alignment/>
      <protection hidden="1"/>
    </xf>
    <xf numFmtId="6" fontId="33" fillId="33" borderId="25" xfId="0" applyNumberFormat="1" applyFont="1" applyFill="1" applyBorder="1" applyAlignment="1" applyProtection="1">
      <alignment/>
      <protection/>
    </xf>
    <xf numFmtId="6" fontId="32" fillId="33" borderId="26" xfId="0" applyNumberFormat="1" applyFont="1" applyFill="1" applyBorder="1" applyAlignment="1" applyProtection="1">
      <alignment/>
      <protection/>
    </xf>
    <xf numFmtId="6" fontId="32" fillId="33" borderId="25" xfId="0" applyNumberFormat="1" applyFont="1" applyFill="1" applyBorder="1" applyAlignment="1" applyProtection="1">
      <alignment/>
      <protection/>
    </xf>
    <xf numFmtId="6" fontId="32" fillId="33" borderId="24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9" fillId="34" borderId="10" xfId="0" applyFont="1" applyFill="1" applyBorder="1" applyAlignment="1" applyProtection="1">
      <alignment/>
      <protection hidden="1"/>
    </xf>
    <xf numFmtId="6" fontId="30" fillId="34" borderId="18" xfId="0" applyNumberFormat="1" applyFont="1" applyFill="1" applyBorder="1" applyAlignment="1" applyProtection="1">
      <alignment/>
      <protection/>
    </xf>
    <xf numFmtId="6" fontId="31" fillId="34" borderId="27" xfId="0" applyNumberFormat="1" applyFont="1" applyFill="1" applyBorder="1" applyAlignment="1" applyProtection="1">
      <alignment/>
      <protection/>
    </xf>
    <xf numFmtId="6" fontId="31" fillId="34" borderId="18" xfId="0" applyNumberFormat="1" applyFont="1" applyFill="1" applyBorder="1" applyAlignment="1" applyProtection="1">
      <alignment/>
      <protection/>
    </xf>
    <xf numFmtId="6" fontId="31" fillId="34" borderId="10" xfId="0" applyNumberFormat="1" applyFont="1" applyFill="1" applyBorder="1" applyAlignment="1" applyProtection="1">
      <alignment/>
      <protection/>
    </xf>
    <xf numFmtId="165" fontId="0" fillId="34" borderId="10" xfId="0" applyNumberFormat="1" applyFont="1" applyFill="1" applyBorder="1" applyAlignment="1" applyProtection="1">
      <alignment/>
      <protection hidden="1"/>
    </xf>
    <xf numFmtId="44" fontId="70" fillId="35" borderId="18" xfId="44" applyFont="1" applyFill="1" applyBorder="1" applyAlignment="1" applyProtection="1">
      <alignment/>
      <protection locked="0"/>
    </xf>
    <xf numFmtId="44" fontId="70" fillId="34" borderId="18" xfId="44" applyFont="1" applyFill="1" applyBorder="1" applyAlignment="1" applyProtection="1">
      <alignment/>
      <protection hidden="1"/>
    </xf>
    <xf numFmtId="165" fontId="70" fillId="33" borderId="0" xfId="0" applyNumberFormat="1" applyFont="1" applyFill="1" applyAlignment="1" applyProtection="1">
      <alignment/>
      <protection locked="0"/>
    </xf>
    <xf numFmtId="44" fontId="70" fillId="0" borderId="18" xfId="44" applyFont="1" applyFill="1" applyBorder="1" applyAlignment="1" applyProtection="1">
      <alignment/>
      <protection locked="0"/>
    </xf>
    <xf numFmtId="44" fontId="70" fillId="0" borderId="10" xfId="44" applyFont="1" applyFill="1" applyBorder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44" fontId="70" fillId="0" borderId="27" xfId="44" applyFont="1" applyFill="1" applyBorder="1" applyAlignment="1" applyProtection="1">
      <alignment/>
      <protection locked="0"/>
    </xf>
    <xf numFmtId="44" fontId="70" fillId="0" borderId="0" xfId="44" applyFont="1" applyFill="1" applyAlignment="1" applyProtection="1">
      <alignment/>
      <protection locked="0"/>
    </xf>
    <xf numFmtId="44" fontId="70" fillId="0" borderId="19" xfId="44" applyFont="1" applyFill="1" applyBorder="1" applyAlignment="1" applyProtection="1">
      <alignment/>
      <protection locked="0"/>
    </xf>
    <xf numFmtId="44" fontId="71" fillId="34" borderId="22" xfId="44" applyFont="1" applyFill="1" applyBorder="1" applyAlignment="1" applyProtection="1">
      <alignment/>
      <protection hidden="1"/>
    </xf>
    <xf numFmtId="44" fontId="71" fillId="34" borderId="21" xfId="44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44" fontId="30" fillId="33" borderId="29" xfId="44" applyFont="1" applyFill="1" applyBorder="1" applyAlignment="1" applyProtection="1">
      <alignment/>
      <protection/>
    </xf>
    <xf numFmtId="44" fontId="30" fillId="33" borderId="0" xfId="44" applyFont="1" applyFill="1" applyBorder="1" applyAlignment="1" applyProtection="1">
      <alignment/>
      <protection/>
    </xf>
    <xf numFmtId="44" fontId="31" fillId="33" borderId="0" xfId="44" applyFont="1" applyFill="1" applyBorder="1" applyAlignment="1" applyProtection="1">
      <alignment/>
      <protection/>
    </xf>
    <xf numFmtId="44" fontId="31" fillId="33" borderId="29" xfId="44" applyFont="1" applyFill="1" applyBorder="1" applyAlignment="1" applyProtection="1">
      <alignment/>
      <protection/>
    </xf>
    <xf numFmtId="44" fontId="31" fillId="33" borderId="30" xfId="44" applyFont="1" applyFill="1" applyBorder="1" applyAlignment="1" applyProtection="1">
      <alignment/>
      <protection/>
    </xf>
    <xf numFmtId="44" fontId="31" fillId="33" borderId="31" xfId="44" applyFont="1" applyFill="1" applyBorder="1" applyAlignment="1" applyProtection="1">
      <alignment/>
      <protection/>
    </xf>
    <xf numFmtId="0" fontId="39" fillId="34" borderId="32" xfId="0" applyFont="1" applyFill="1" applyBorder="1" applyAlignment="1" applyProtection="1">
      <alignment/>
      <protection hidden="1"/>
    </xf>
    <xf numFmtId="44" fontId="4" fillId="34" borderId="32" xfId="44" applyFont="1" applyFill="1" applyBorder="1" applyAlignment="1" applyProtection="1">
      <alignment/>
      <protection hidden="1"/>
    </xf>
    <xf numFmtId="44" fontId="4" fillId="34" borderId="33" xfId="44" applyFont="1" applyFill="1" applyBorder="1" applyAlignment="1" applyProtection="1">
      <alignment/>
      <protection hidden="1"/>
    </xf>
    <xf numFmtId="44" fontId="39" fillId="34" borderId="33" xfId="44" applyFont="1" applyFill="1" applyBorder="1" applyAlignment="1" applyProtection="1">
      <alignment/>
      <protection hidden="1"/>
    </xf>
    <xf numFmtId="44" fontId="39" fillId="34" borderId="32" xfId="44" applyFont="1" applyFill="1" applyBorder="1" applyAlignment="1" applyProtection="1">
      <alignment/>
      <protection hidden="1"/>
    </xf>
    <xf numFmtId="44" fontId="39" fillId="34" borderId="14" xfId="44" applyFont="1" applyFill="1" applyBorder="1" applyAlignment="1" applyProtection="1">
      <alignment/>
      <protection hidden="1"/>
    </xf>
    <xf numFmtId="44" fontId="39" fillId="34" borderId="34" xfId="44" applyFont="1" applyFill="1" applyBorder="1" applyAlignment="1" applyProtection="1">
      <alignment/>
      <protection hidden="1"/>
    </xf>
    <xf numFmtId="0" fontId="32" fillId="34" borderId="35" xfId="0" applyFont="1" applyFill="1" applyBorder="1" applyAlignment="1" applyProtection="1">
      <alignment wrapText="1"/>
      <protection hidden="1"/>
    </xf>
    <xf numFmtId="0" fontId="39" fillId="34" borderId="21" xfId="0" applyFont="1" applyFill="1" applyBorder="1" applyAlignment="1" applyProtection="1">
      <alignment/>
      <protection hidden="1"/>
    </xf>
    <xf numFmtId="44" fontId="4" fillId="34" borderId="21" xfId="44" applyFont="1" applyFill="1" applyBorder="1" applyAlignment="1" applyProtection="1">
      <alignment/>
      <protection hidden="1"/>
    </xf>
    <xf numFmtId="0" fontId="39" fillId="33" borderId="36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61" fillId="34" borderId="17" xfId="0" applyFont="1" applyFill="1" applyBorder="1" applyAlignment="1" applyProtection="1">
      <alignment wrapText="1"/>
      <protection hidden="1"/>
    </xf>
    <xf numFmtId="0" fontId="64" fillId="35" borderId="17" xfId="0" applyFont="1" applyFill="1" applyBorder="1" applyAlignment="1" applyProtection="1">
      <alignment wrapText="1"/>
      <protection locked="0"/>
    </xf>
    <xf numFmtId="0" fontId="64" fillId="35" borderId="0" xfId="0" applyFont="1" applyFill="1" applyAlignment="1" applyProtection="1">
      <alignment wrapText="1"/>
      <protection locked="0"/>
    </xf>
    <xf numFmtId="0" fontId="64" fillId="35" borderId="16" xfId="0" applyFont="1" applyFill="1" applyBorder="1" applyAlignment="1" applyProtection="1">
      <alignment wrapText="1"/>
      <protection locked="0"/>
    </xf>
    <xf numFmtId="0" fontId="64" fillId="33" borderId="0" xfId="0" applyFont="1" applyFill="1" applyAlignment="1" applyProtection="1">
      <alignment wrapText="1"/>
      <protection locked="0"/>
    </xf>
    <xf numFmtId="0" fontId="26" fillId="34" borderId="18" xfId="0" applyFont="1" applyFill="1" applyBorder="1" applyAlignment="1" applyProtection="1">
      <alignment/>
      <protection hidden="1"/>
    </xf>
    <xf numFmtId="0" fontId="64" fillId="35" borderId="18" xfId="0" applyFont="1" applyFill="1" applyBorder="1" applyAlignment="1" applyProtection="1">
      <alignment horizontal="center"/>
      <protection locked="0"/>
    </xf>
    <xf numFmtId="0" fontId="64" fillId="35" borderId="10" xfId="0" applyFont="1" applyFill="1" applyBorder="1" applyAlignment="1" applyProtection="1">
      <alignment horizontal="center"/>
      <protection locked="0"/>
    </xf>
    <xf numFmtId="0" fontId="26" fillId="34" borderId="19" xfId="0" applyFont="1" applyFill="1" applyBorder="1" applyAlignment="1" applyProtection="1">
      <alignment/>
      <protection hidden="1"/>
    </xf>
    <xf numFmtId="44" fontId="65" fillId="34" borderId="19" xfId="44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0" fontId="33" fillId="33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1" fontId="33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40" fillId="34" borderId="39" xfId="0" applyFont="1" applyFill="1" applyBorder="1" applyAlignment="1" applyProtection="1">
      <alignment/>
      <protection hidden="1"/>
    </xf>
    <xf numFmtId="0" fontId="30" fillId="33" borderId="4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0" fillId="34" borderId="41" xfId="0" applyFont="1" applyFill="1" applyBorder="1" applyAlignment="1" applyProtection="1">
      <alignment/>
      <protection/>
    </xf>
    <xf numFmtId="0" fontId="30" fillId="33" borderId="42" xfId="0" applyFont="1" applyFill="1" applyBorder="1" applyAlignment="1" applyProtection="1">
      <alignment/>
      <protection locked="0"/>
    </xf>
    <xf numFmtId="44" fontId="64" fillId="0" borderId="43" xfId="44" applyFont="1" applyFill="1" applyBorder="1" applyAlignment="1" applyProtection="1">
      <alignment/>
      <protection locked="0"/>
    </xf>
    <xf numFmtId="0" fontId="64" fillId="0" borderId="43" xfId="0" applyFont="1" applyFill="1" applyBorder="1" applyAlignment="1" applyProtection="1">
      <alignment/>
      <protection locked="0"/>
    </xf>
    <xf numFmtId="0" fontId="64" fillId="0" borderId="44" xfId="0" applyFont="1" applyFill="1" applyBorder="1" applyAlignment="1" applyProtection="1">
      <alignment/>
      <protection locked="0"/>
    </xf>
    <xf numFmtId="0" fontId="64" fillId="0" borderId="45" xfId="0" applyFont="1" applyFill="1" applyBorder="1" applyAlignment="1" applyProtection="1">
      <alignment/>
      <protection locked="0"/>
    </xf>
    <xf numFmtId="1" fontId="30" fillId="33" borderId="0" xfId="0" applyNumberFormat="1" applyFont="1" applyFill="1" applyBorder="1" applyAlignment="1" applyProtection="1">
      <alignment/>
      <protection locked="0"/>
    </xf>
    <xf numFmtId="1" fontId="32" fillId="33" borderId="0" xfId="0" applyNumberFormat="1" applyFont="1" applyFill="1" applyAlignment="1" applyProtection="1">
      <alignment/>
      <protection locked="0"/>
    </xf>
    <xf numFmtId="44" fontId="64" fillId="0" borderId="46" xfId="44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72" fillId="34" borderId="47" xfId="0" applyFont="1" applyFill="1" applyBorder="1" applyAlignment="1" applyProtection="1">
      <alignment/>
      <protection/>
    </xf>
    <xf numFmtId="0" fontId="64" fillId="34" borderId="48" xfId="0" applyFont="1" applyFill="1" applyBorder="1" applyAlignment="1" applyProtection="1">
      <alignment/>
      <protection/>
    </xf>
    <xf numFmtId="0" fontId="64" fillId="34" borderId="49" xfId="0" applyFont="1" applyFill="1" applyBorder="1" applyAlignment="1" applyProtection="1">
      <alignment/>
      <protection/>
    </xf>
    <xf numFmtId="0" fontId="64" fillId="34" borderId="50" xfId="0" applyFont="1" applyFill="1" applyBorder="1" applyAlignment="1" applyProtection="1">
      <alignment/>
      <protection/>
    </xf>
    <xf numFmtId="0" fontId="64" fillId="34" borderId="51" xfId="0" applyFont="1" applyFill="1" applyBorder="1" applyAlignment="1" applyProtection="1">
      <alignment/>
      <protection/>
    </xf>
    <xf numFmtId="0" fontId="72" fillId="34" borderId="45" xfId="0" applyFont="1" applyFill="1" applyBorder="1" applyAlignment="1" applyProtection="1">
      <alignment/>
      <protection/>
    </xf>
    <xf numFmtId="0" fontId="61" fillId="34" borderId="52" xfId="0" applyFont="1" applyFill="1" applyBorder="1" applyAlignment="1" applyProtection="1">
      <alignment horizontal="center"/>
      <protection hidden="1"/>
    </xf>
    <xf numFmtId="0" fontId="61" fillId="34" borderId="38" xfId="0" applyFont="1" applyFill="1" applyBorder="1" applyAlignment="1" applyProtection="1">
      <alignment horizontal="center"/>
      <protection hidden="1"/>
    </xf>
    <xf numFmtId="0" fontId="42" fillId="34" borderId="53" xfId="0" applyFont="1" applyFill="1" applyBorder="1" applyAlignment="1" applyProtection="1">
      <alignment/>
      <protection locked="0"/>
    </xf>
    <xf numFmtId="0" fontId="42" fillId="34" borderId="54" xfId="0" applyFont="1" applyFill="1" applyBorder="1" applyAlignment="1" applyProtection="1">
      <alignment/>
      <protection locked="0"/>
    </xf>
    <xf numFmtId="44" fontId="4" fillId="34" borderId="34" xfId="44" applyFont="1" applyFill="1" applyBorder="1" applyAlignment="1" applyProtection="1">
      <alignment horizontal="center"/>
      <protection hidden="1"/>
    </xf>
    <xf numFmtId="44" fontId="0" fillId="34" borderId="52" xfId="44" applyFont="1" applyFill="1" applyBorder="1" applyAlignment="1" applyProtection="1">
      <alignment/>
      <protection hidden="1"/>
    </xf>
    <xf numFmtId="44" fontId="4" fillId="34" borderId="35" xfId="44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theme="1"/>
      </font>
      <fill>
        <patternFill>
          <bgColor rgb="FF33CC33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600"/>
      </font>
      <fill>
        <patternFill>
          <bgColor rgb="FF00B050"/>
        </patternFill>
      </fill>
    </dxf>
    <dxf>
      <font>
        <color rgb="FF006600"/>
      </font>
      <fill>
        <patternFill>
          <bgColor rgb="FF33CC33"/>
        </patternFill>
      </fill>
    </dxf>
    <dxf>
      <font>
        <color theme="1"/>
      </font>
      <fill>
        <patternFill>
          <bgColor rgb="FF33CC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rgb="FF33CC33"/>
        </patternFill>
      </fill>
      <border/>
    </dxf>
    <dxf>
      <font>
        <color rgb="FF006600"/>
      </font>
      <fill>
        <patternFill>
          <bgColor rgb="FF33CC33"/>
        </patternFill>
      </fill>
      <border/>
    </dxf>
    <dxf>
      <font>
        <color rgb="FF006600"/>
      </font>
      <fill>
        <patternFill>
          <bgColor rgb="FF00B050"/>
        </patternFill>
      </fill>
      <border/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FFFF"/>
                </a:solidFill>
              </a:rPr>
              <a:t>Financial Graph</a:t>
            </a:r>
          </a:p>
        </c:rich>
      </c:tx>
      <c:layout>
        <c:manualLayout>
          <c:xMode val="factor"/>
          <c:yMode val="factor"/>
          <c:x val="0.012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6"/>
          <c:w val="0.7875"/>
          <c:h val="0.8385"/>
        </c:manualLayout>
      </c:layout>
      <c:areaChart>
        <c:grouping val="standard"/>
        <c:varyColors val="0"/>
        <c:ser>
          <c:idx val="3"/>
          <c:order val="3"/>
          <c:tx>
            <c:v>Balance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Detail'!$B$24:$Q$24</c:f>
              <c:numCache>
                <c:ptCount val="16"/>
                <c:pt idx="0">
                  <c:v>224565</c:v>
                </c:pt>
                <c:pt idx="1">
                  <c:v>223643.5425</c:v>
                </c:pt>
                <c:pt idx="2">
                  <c:v>299253.93844125</c:v>
                </c:pt>
                <c:pt idx="3">
                  <c:v>42996.58116423563</c:v>
                </c:pt>
                <c:pt idx="4">
                  <c:v>113654.06577947471</c:v>
                </c:pt>
                <c:pt idx="5">
                  <c:v>93248.50907548235</c:v>
                </c:pt>
                <c:pt idx="6">
                  <c:v>149252.12736632206</c:v>
                </c:pt>
                <c:pt idx="7">
                  <c:v>129496.76193947051</c:v>
                </c:pt>
                <c:pt idx="8">
                  <c:v>86153.49736819821</c:v>
                </c:pt>
                <c:pt idx="9">
                  <c:v>66604.18810635511</c:v>
                </c:pt>
                <c:pt idx="10">
                  <c:v>123467.90695283373</c:v>
                </c:pt>
                <c:pt idx="11">
                  <c:v>104576.51253412149</c:v>
                </c:pt>
                <c:pt idx="12">
                  <c:v>162101.10684052503</c:v>
                </c:pt>
                <c:pt idx="13">
                  <c:v>143873.56182130738</c:v>
                </c:pt>
                <c:pt idx="14">
                  <c:v>125808.99284950327</c:v>
                </c:pt>
                <c:pt idx="15">
                  <c:v>107908.13331732602</c:v>
                </c:pt>
              </c:numCache>
            </c:numRef>
          </c:val>
        </c:ser>
        <c:axId val="36822584"/>
        <c:axId val="62967801"/>
      </c:areaChar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Detail'!$B$9:$Q$9</c:f>
              <c:numCache>
                <c:ptCount val="16"/>
                <c:pt idx="0">
                  <c:v>732244</c:v>
                </c:pt>
                <c:pt idx="1">
                  <c:v>169395.5425</c:v>
                </c:pt>
                <c:pt idx="2">
                  <c:v>583289.39594125</c:v>
                </c:pt>
                <c:pt idx="3">
                  <c:v>170361.64272298562</c:v>
                </c:pt>
                <c:pt idx="4">
                  <c:v>598336.4846152391</c:v>
                </c:pt>
                <c:pt idx="5">
                  <c:v>169911.44329600764</c:v>
                </c:pt>
                <c:pt idx="6">
                  <c:v>583682.6182908397</c:v>
                </c:pt>
                <c:pt idx="7">
                  <c:v>170561.63457314845</c:v>
                </c:pt>
                <c:pt idx="8">
                  <c:v>584335.7354287277</c:v>
                </c:pt>
                <c:pt idx="9">
                  <c:v>170767.6907381569</c:v>
                </c:pt>
                <c:pt idx="10">
                  <c:v>584542.7188464786</c:v>
                </c:pt>
                <c:pt idx="11">
                  <c:v>171425.60558128776</c:v>
                </c:pt>
                <c:pt idx="12">
                  <c:v>585203.5943064035</c:v>
                </c:pt>
                <c:pt idx="13">
                  <c:v>172089.45498078235</c:v>
                </c:pt>
                <c:pt idx="14">
                  <c:v>172252.4310281959</c:v>
                </c:pt>
                <c:pt idx="15">
                  <c:v>172416.14046782276</c:v>
                </c:pt>
              </c:numCache>
            </c:numRef>
          </c:val>
        </c:ser>
        <c:ser>
          <c:idx val="1"/>
          <c:order val="1"/>
          <c:tx>
            <c:v>Expenditure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Detail'!$B$20:$Q$20</c:f>
              <c:numCache>
                <c:ptCount val="16"/>
                <c:pt idx="0">
                  <c:v>507679</c:v>
                </c:pt>
                <c:pt idx="1">
                  <c:v>170317</c:v>
                </c:pt>
                <c:pt idx="2">
                  <c:v>507679</c:v>
                </c:pt>
                <c:pt idx="3">
                  <c:v>426619</c:v>
                </c:pt>
                <c:pt idx="4">
                  <c:v>527679</c:v>
                </c:pt>
                <c:pt idx="5">
                  <c:v>190317</c:v>
                </c:pt>
                <c:pt idx="6">
                  <c:v>527679</c:v>
                </c:pt>
                <c:pt idx="7">
                  <c:v>190317</c:v>
                </c:pt>
                <c:pt idx="8">
                  <c:v>627679</c:v>
                </c:pt>
                <c:pt idx="9">
                  <c:v>190317</c:v>
                </c:pt>
                <c:pt idx="10">
                  <c:v>527679</c:v>
                </c:pt>
                <c:pt idx="11">
                  <c:v>190317</c:v>
                </c:pt>
                <c:pt idx="12">
                  <c:v>527679</c:v>
                </c:pt>
                <c:pt idx="13">
                  <c:v>190317</c:v>
                </c:pt>
                <c:pt idx="14">
                  <c:v>190317</c:v>
                </c:pt>
                <c:pt idx="15">
                  <c:v>190317</c:v>
                </c:pt>
              </c:numCache>
            </c:numRef>
          </c:val>
        </c:ser>
        <c:axId val="36822584"/>
        <c:axId val="62967801"/>
      </c:barChart>
      <c:scatterChart>
        <c:scatterStyle val="lineMarker"/>
        <c:varyColors val="0"/>
        <c:ser>
          <c:idx val="2"/>
          <c:order val="2"/>
          <c:tx>
            <c:v>Profit/Loss per week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'Financial Detail'!$B$2:$Q$2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'Financial Detail'!$B$22:$Q$22</c:f>
              <c:numCache>
                <c:ptCount val="16"/>
                <c:pt idx="0">
                  <c:v>224565</c:v>
                </c:pt>
                <c:pt idx="1">
                  <c:v>-921.4574999999895</c:v>
                </c:pt>
                <c:pt idx="2">
                  <c:v>75610.39594125003</c:v>
                </c:pt>
                <c:pt idx="3">
                  <c:v>-256257.35727701438</c:v>
                </c:pt>
                <c:pt idx="4">
                  <c:v>70657.48461523908</c:v>
                </c:pt>
                <c:pt idx="5">
                  <c:v>-20405.556703992363</c:v>
                </c:pt>
                <c:pt idx="6">
                  <c:v>56003.61829083972</c:v>
                </c:pt>
                <c:pt idx="7">
                  <c:v>-19755.365426851553</c:v>
                </c:pt>
                <c:pt idx="8">
                  <c:v>-43343.2645712723</c:v>
                </c:pt>
                <c:pt idx="9">
                  <c:v>-19549.309261843096</c:v>
                </c:pt>
                <c:pt idx="10">
                  <c:v>56863.718846478616</c:v>
                </c:pt>
                <c:pt idx="11">
                  <c:v>-18891.39441871224</c:v>
                </c:pt>
                <c:pt idx="12">
                  <c:v>57524.59430640354</c:v>
                </c:pt>
                <c:pt idx="13">
                  <c:v>-18227.54501921765</c:v>
                </c:pt>
                <c:pt idx="14">
                  <c:v>-18064.56897180411</c:v>
                </c:pt>
                <c:pt idx="15">
                  <c:v>-17900.859532177245</c:v>
                </c:pt>
              </c:numCache>
            </c:numRef>
          </c:yVal>
          <c:smooth val="0"/>
        </c:ser>
        <c:axId val="36822584"/>
        <c:axId val="62967801"/>
      </c:scatterChart>
      <c:cat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6822584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36"/>
          <c:w val="0.161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zoomScaleSheetLayoutView="30" zoomScalePageLayoutView="10" workbookViewId="0" topLeftCell="A1">
      <pane xSplit="1" topLeftCell="B1" activePane="topRight" state="frozen"/>
      <selection pane="topLeft" activeCell="A22" sqref="A22"/>
      <selection pane="topRight" activeCell="B18" sqref="B18"/>
    </sheetView>
  </sheetViews>
  <sheetFormatPr defaultColWidth="9.140625" defaultRowHeight="15"/>
  <cols>
    <col min="1" max="1" width="26.8515625" style="28" bestFit="1" customWidth="1"/>
    <col min="2" max="4" width="13.28125" style="28" bestFit="1" customWidth="1"/>
    <col min="5" max="5" width="14.00390625" style="28" bestFit="1" customWidth="1"/>
    <col min="6" max="6" width="13.28125" style="28" bestFit="1" customWidth="1"/>
    <col min="7" max="7" width="12.8515625" style="28" bestFit="1" customWidth="1"/>
    <col min="8" max="9" width="13.28125" style="28" bestFit="1" customWidth="1"/>
    <col min="10" max="11" width="12.8515625" style="28" bestFit="1" customWidth="1"/>
    <col min="12" max="17" width="13.28125" style="28" bestFit="1" customWidth="1"/>
    <col min="18" max="16384" width="9.140625" style="28" customWidth="1"/>
  </cols>
  <sheetData>
    <row r="1" spans="1:18" ht="15.75" thickTop="1">
      <c r="A1" s="115" t="s">
        <v>33</v>
      </c>
      <c r="B1" s="113" t="s">
        <v>0</v>
      </c>
      <c r="C1" s="5" t="s">
        <v>0</v>
      </c>
      <c r="D1" s="5" t="s">
        <v>0</v>
      </c>
      <c r="E1" s="6" t="s">
        <v>0</v>
      </c>
      <c r="F1" s="5" t="s">
        <v>0</v>
      </c>
      <c r="G1" s="6" t="s">
        <v>0</v>
      </c>
      <c r="H1" s="5" t="s">
        <v>0</v>
      </c>
      <c r="I1" s="6" t="s">
        <v>0</v>
      </c>
      <c r="J1" s="5" t="s">
        <v>0</v>
      </c>
      <c r="K1" s="5" t="s">
        <v>0</v>
      </c>
      <c r="L1" s="6" t="s">
        <v>0</v>
      </c>
      <c r="M1" s="5" t="s">
        <v>0</v>
      </c>
      <c r="N1" s="6" t="s">
        <v>0</v>
      </c>
      <c r="O1" s="5" t="s">
        <v>0</v>
      </c>
      <c r="P1" s="6" t="s">
        <v>0</v>
      </c>
      <c r="Q1" s="5" t="s">
        <v>0</v>
      </c>
      <c r="R1" s="27"/>
    </row>
    <row r="2" spans="1:18" ht="15.75" thickBot="1">
      <c r="A2" s="116"/>
      <c r="B2" s="114">
        <v>1</v>
      </c>
      <c r="C2" s="7">
        <v>2</v>
      </c>
      <c r="D2" s="7">
        <v>3</v>
      </c>
      <c r="E2" s="8">
        <v>4</v>
      </c>
      <c r="F2" s="9">
        <v>5</v>
      </c>
      <c r="G2" s="10">
        <v>6</v>
      </c>
      <c r="H2" s="9">
        <v>7</v>
      </c>
      <c r="I2" s="10">
        <v>8</v>
      </c>
      <c r="J2" s="9">
        <v>9</v>
      </c>
      <c r="K2" s="9">
        <v>10</v>
      </c>
      <c r="L2" s="10">
        <v>11</v>
      </c>
      <c r="M2" s="9">
        <v>12</v>
      </c>
      <c r="N2" s="10">
        <v>13</v>
      </c>
      <c r="O2" s="9">
        <v>14</v>
      </c>
      <c r="P2" s="10">
        <v>15</v>
      </c>
      <c r="Q2" s="9">
        <v>16</v>
      </c>
      <c r="R2" s="29"/>
    </row>
    <row r="3" spans="1:18" ht="15">
      <c r="A3" s="11" t="s">
        <v>1</v>
      </c>
      <c r="B3" s="12">
        <v>40328</v>
      </c>
      <c r="C3" s="13">
        <f>B3+7</f>
        <v>40335</v>
      </c>
      <c r="D3" s="13">
        <f>C3+7</f>
        <v>40342</v>
      </c>
      <c r="E3" s="13">
        <f>D3+7</f>
        <v>40349</v>
      </c>
      <c r="F3" s="13">
        <f>E3+7</f>
        <v>40356</v>
      </c>
      <c r="G3" s="13">
        <f aca="true" t="shared" si="0" ref="G3:Q3">F3+7</f>
        <v>40363</v>
      </c>
      <c r="H3" s="13">
        <f t="shared" si="0"/>
        <v>40370</v>
      </c>
      <c r="I3" s="13">
        <f t="shared" si="0"/>
        <v>40377</v>
      </c>
      <c r="J3" s="13">
        <f>I3+7</f>
        <v>40384</v>
      </c>
      <c r="K3" s="13">
        <f t="shared" si="0"/>
        <v>40391</v>
      </c>
      <c r="L3" s="13">
        <f t="shared" si="0"/>
        <v>40398</v>
      </c>
      <c r="M3" s="13">
        <f t="shared" si="0"/>
        <v>40405</v>
      </c>
      <c r="N3" s="13">
        <f t="shared" si="0"/>
        <v>40412</v>
      </c>
      <c r="O3" s="13">
        <f t="shared" si="0"/>
        <v>40419</v>
      </c>
      <c r="P3" s="14">
        <f t="shared" si="0"/>
        <v>40426</v>
      </c>
      <c r="Q3" s="13">
        <f t="shared" si="0"/>
        <v>40433</v>
      </c>
      <c r="R3" s="30"/>
    </row>
    <row r="4" spans="1:18" ht="15">
      <c r="A4" s="15" t="s">
        <v>2</v>
      </c>
      <c r="B4" s="16">
        <v>696</v>
      </c>
      <c r="C4" s="17">
        <f>IF(B24*$B$35/100&lt;$B$34,(IF(B24&gt;0,B24*$B$35/100,0)),$B$34)</f>
        <v>1010.5425</v>
      </c>
      <c r="D4" s="17">
        <f aca="true" t="shared" si="1" ref="D4:Q4">IF(C24*$B$35/100&lt;$B$34,(IF(C24&gt;0,C24*$B$35/100,0)),$B$34)</f>
        <v>1006.3959412500001</v>
      </c>
      <c r="E4" s="17">
        <f t="shared" si="1"/>
        <v>1346.6427229856251</v>
      </c>
      <c r="F4" s="17">
        <f t="shared" si="1"/>
        <v>193.48461523906033</v>
      </c>
      <c r="G4" s="17">
        <f t="shared" si="1"/>
        <v>511.44329600763626</v>
      </c>
      <c r="H4" s="17">
        <f t="shared" si="1"/>
        <v>419.6182908396706</v>
      </c>
      <c r="I4" s="17">
        <f t="shared" si="1"/>
        <v>671.6345731484492</v>
      </c>
      <c r="J4" s="17">
        <f t="shared" si="1"/>
        <v>582.7354287276173</v>
      </c>
      <c r="K4" s="17">
        <f t="shared" si="1"/>
        <v>387.69073815689194</v>
      </c>
      <c r="L4" s="17">
        <f t="shared" si="1"/>
        <v>299.71884647859804</v>
      </c>
      <c r="M4" s="17">
        <f t="shared" si="1"/>
        <v>555.6055812877518</v>
      </c>
      <c r="N4" s="17">
        <f t="shared" si="1"/>
        <v>470.59430640354674</v>
      </c>
      <c r="O4" s="17">
        <f t="shared" si="1"/>
        <v>729.4549807823627</v>
      </c>
      <c r="P4" s="17">
        <f t="shared" si="1"/>
        <v>647.4310281958832</v>
      </c>
      <c r="Q4" s="17">
        <f t="shared" si="1"/>
        <v>566.1404678227647</v>
      </c>
      <c r="R4" s="31"/>
    </row>
    <row r="5" spans="1:18" ht="15">
      <c r="A5" s="18" t="s">
        <v>3</v>
      </c>
      <c r="B5" s="16">
        <v>413618</v>
      </c>
      <c r="C5" s="16"/>
      <c r="D5" s="16">
        <v>413618</v>
      </c>
      <c r="E5" s="16"/>
      <c r="F5" s="16">
        <v>413618</v>
      </c>
      <c r="G5" s="16"/>
      <c r="H5" s="16">
        <v>413618</v>
      </c>
      <c r="I5" s="16"/>
      <c r="J5" s="16">
        <v>413618</v>
      </c>
      <c r="K5" s="16"/>
      <c r="L5" s="16">
        <v>413618</v>
      </c>
      <c r="M5" s="16"/>
      <c r="N5" s="16">
        <v>413618</v>
      </c>
      <c r="O5" s="16"/>
      <c r="P5" s="16"/>
      <c r="Q5" s="16"/>
      <c r="R5" s="32"/>
    </row>
    <row r="6" spans="1:18" ht="15">
      <c r="A6" s="18" t="s">
        <v>4</v>
      </c>
      <c r="B6" s="19">
        <f>B29</f>
        <v>27930</v>
      </c>
      <c r="C6" s="19">
        <f>C29</f>
        <v>28385</v>
      </c>
      <c r="D6" s="19">
        <f aca="true" t="shared" si="2" ref="D6:Q6">D29</f>
        <v>28665</v>
      </c>
      <c r="E6" s="19">
        <f t="shared" si="2"/>
        <v>29015</v>
      </c>
      <c r="F6" s="19">
        <f>F29</f>
        <v>29225</v>
      </c>
      <c r="G6" s="19">
        <f t="shared" si="2"/>
        <v>29400</v>
      </c>
      <c r="H6" s="19">
        <f t="shared" si="2"/>
        <v>29645</v>
      </c>
      <c r="I6" s="19">
        <f t="shared" si="2"/>
        <v>29890</v>
      </c>
      <c r="J6" s="19">
        <f t="shared" si="2"/>
        <v>30135</v>
      </c>
      <c r="K6" s="19">
        <f t="shared" si="2"/>
        <v>30380</v>
      </c>
      <c r="L6" s="19">
        <f t="shared" si="2"/>
        <v>30625</v>
      </c>
      <c r="M6" s="19">
        <f t="shared" si="2"/>
        <v>30870</v>
      </c>
      <c r="N6" s="19">
        <f t="shared" si="2"/>
        <v>31115</v>
      </c>
      <c r="O6" s="19">
        <f t="shared" si="2"/>
        <v>31360</v>
      </c>
      <c r="P6" s="20">
        <f t="shared" si="2"/>
        <v>31605</v>
      </c>
      <c r="Q6" s="19">
        <f t="shared" si="2"/>
        <v>31850</v>
      </c>
      <c r="R6" s="33"/>
    </row>
    <row r="7" spans="1:18" ht="15">
      <c r="A7" s="3" t="s">
        <v>5</v>
      </c>
      <c r="B7" s="16">
        <v>140000</v>
      </c>
      <c r="C7" s="16">
        <v>140000</v>
      </c>
      <c r="D7" s="16">
        <v>140000</v>
      </c>
      <c r="E7" s="16">
        <v>140000</v>
      </c>
      <c r="F7" s="16">
        <v>140000</v>
      </c>
      <c r="G7" s="16">
        <v>140000</v>
      </c>
      <c r="H7" s="16">
        <v>140000</v>
      </c>
      <c r="I7" s="16">
        <v>140000</v>
      </c>
      <c r="J7" s="16">
        <v>140000</v>
      </c>
      <c r="K7" s="16">
        <v>140000</v>
      </c>
      <c r="L7" s="16">
        <v>140000</v>
      </c>
      <c r="M7" s="16">
        <v>140000</v>
      </c>
      <c r="N7" s="16">
        <v>140000</v>
      </c>
      <c r="O7" s="16">
        <v>140000</v>
      </c>
      <c r="P7" s="16">
        <v>140000</v>
      </c>
      <c r="Q7" s="16">
        <v>140000</v>
      </c>
      <c r="R7" s="32"/>
    </row>
    <row r="8" spans="1:18" ht="15.75" thickBot="1">
      <c r="A8" s="4" t="s">
        <v>6</v>
      </c>
      <c r="B8" s="21">
        <v>150000</v>
      </c>
      <c r="C8" s="21"/>
      <c r="D8" s="21"/>
      <c r="E8" s="22"/>
      <c r="F8" s="21">
        <v>15300</v>
      </c>
      <c r="G8" s="22"/>
      <c r="H8" s="21"/>
      <c r="I8" s="22"/>
      <c r="J8" s="21"/>
      <c r="K8" s="21"/>
      <c r="L8" s="22"/>
      <c r="M8" s="21"/>
      <c r="N8" s="22"/>
      <c r="O8" s="21"/>
      <c r="P8" s="22"/>
      <c r="Q8" s="21"/>
      <c r="R8" s="32"/>
    </row>
    <row r="9" spans="1:18" ht="16.5" thickBot="1" thickTop="1">
      <c r="A9" s="23" t="s">
        <v>7</v>
      </c>
      <c r="B9" s="24">
        <f>SUM(B4:B8)</f>
        <v>732244</v>
      </c>
      <c r="C9" s="25">
        <f>SUM(C4:C8)</f>
        <v>169395.5425</v>
      </c>
      <c r="D9" s="24">
        <f>SUM(D4:D8)</f>
        <v>583289.39594125</v>
      </c>
      <c r="E9" s="26">
        <f>SUM(E4:E8)</f>
        <v>170361.64272298562</v>
      </c>
      <c r="F9" s="24">
        <f aca="true" t="shared" si="3" ref="F9:Q9">SUM(F4:F8)</f>
        <v>598336.4846152391</v>
      </c>
      <c r="G9" s="26">
        <f>SUM(G4:G8)</f>
        <v>169911.44329600764</v>
      </c>
      <c r="H9" s="24">
        <f>SUM(H4:H8)</f>
        <v>583682.6182908397</v>
      </c>
      <c r="I9" s="26">
        <f>SUM(I4:I8)</f>
        <v>170561.63457314845</v>
      </c>
      <c r="J9" s="24">
        <f>SUM(J4:J8)</f>
        <v>584335.7354287277</v>
      </c>
      <c r="K9" s="26">
        <f t="shared" si="3"/>
        <v>170767.6907381569</v>
      </c>
      <c r="L9" s="24">
        <f t="shared" si="3"/>
        <v>584542.7188464786</v>
      </c>
      <c r="M9" s="26">
        <f t="shared" si="3"/>
        <v>171425.60558128776</v>
      </c>
      <c r="N9" s="24">
        <f t="shared" si="3"/>
        <v>585203.5943064035</v>
      </c>
      <c r="O9" s="24">
        <f>SUM(O4:O8)</f>
        <v>172089.45498078235</v>
      </c>
      <c r="P9" s="26">
        <f t="shared" si="3"/>
        <v>172252.4310281959</v>
      </c>
      <c r="Q9" s="24">
        <f t="shared" si="3"/>
        <v>172416.14046782276</v>
      </c>
      <c r="R9" s="34"/>
    </row>
    <row r="10" spans="1:18" ht="15.75" thickTop="1">
      <c r="A10" s="35"/>
      <c r="B10" s="36"/>
      <c r="C10" s="36"/>
      <c r="D10" s="36"/>
      <c r="E10" s="37"/>
      <c r="F10" s="38"/>
      <c r="G10" s="37"/>
      <c r="H10" s="38"/>
      <c r="I10" s="37"/>
      <c r="J10" s="38"/>
      <c r="K10" s="37"/>
      <c r="L10" s="38"/>
      <c r="M10" s="37"/>
      <c r="N10" s="38"/>
      <c r="O10" s="37"/>
      <c r="P10" s="39"/>
      <c r="Q10" s="38"/>
      <c r="R10" s="40"/>
    </row>
    <row r="11" spans="1:18" ht="15">
      <c r="A11" s="41" t="s">
        <v>8</v>
      </c>
      <c r="B11" s="42"/>
      <c r="C11" s="42"/>
      <c r="D11" s="42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5"/>
      <c r="Q11" s="44"/>
      <c r="R11" s="40"/>
    </row>
    <row r="12" spans="1:18" ht="15">
      <c r="A12" s="46" t="s">
        <v>2</v>
      </c>
      <c r="B12" s="47"/>
      <c r="C12" s="48">
        <f>IF(B24&lt;0,B24*$B$36/100*(-1),0)</f>
        <v>0</v>
      </c>
      <c r="D12" s="48">
        <f aca="true" t="shared" si="4" ref="D12:Q12">IF(C24&lt;0,C24*$B$36/100*(-1),0)</f>
        <v>0</v>
      </c>
      <c r="E12" s="48">
        <f t="shared" si="4"/>
        <v>0</v>
      </c>
      <c r="F12" s="48">
        <f t="shared" si="4"/>
        <v>0</v>
      </c>
      <c r="G12" s="48">
        <f t="shared" si="4"/>
        <v>0</v>
      </c>
      <c r="H12" s="48">
        <f t="shared" si="4"/>
        <v>0</v>
      </c>
      <c r="I12" s="48">
        <f t="shared" si="4"/>
        <v>0</v>
      </c>
      <c r="J12" s="48">
        <f t="shared" si="4"/>
        <v>0</v>
      </c>
      <c r="K12" s="48">
        <f t="shared" si="4"/>
        <v>0</v>
      </c>
      <c r="L12" s="48">
        <f t="shared" si="4"/>
        <v>0</v>
      </c>
      <c r="M12" s="48">
        <f t="shared" si="4"/>
        <v>0</v>
      </c>
      <c r="N12" s="48">
        <f t="shared" si="4"/>
        <v>0</v>
      </c>
      <c r="O12" s="48">
        <f t="shared" si="4"/>
        <v>0</v>
      </c>
      <c r="P12" s="48">
        <f t="shared" si="4"/>
        <v>0</v>
      </c>
      <c r="Q12" s="48">
        <f t="shared" si="4"/>
        <v>0</v>
      </c>
      <c r="R12" s="49"/>
    </row>
    <row r="13" spans="1:18" ht="15">
      <c r="A13" s="3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0"/>
      <c r="R13" s="52"/>
    </row>
    <row r="14" spans="1:18" ht="15">
      <c r="A14" s="3" t="s">
        <v>10</v>
      </c>
      <c r="B14" s="50">
        <v>12500</v>
      </c>
      <c r="C14" s="50">
        <v>12500</v>
      </c>
      <c r="D14" s="50">
        <v>12500</v>
      </c>
      <c r="E14" s="50">
        <v>12500</v>
      </c>
      <c r="F14" s="50">
        <v>25000</v>
      </c>
      <c r="G14" s="50">
        <v>25000</v>
      </c>
      <c r="H14" s="50">
        <v>25000</v>
      </c>
      <c r="I14" s="50">
        <v>25000</v>
      </c>
      <c r="J14" s="50">
        <v>25000</v>
      </c>
      <c r="K14" s="50">
        <v>25000</v>
      </c>
      <c r="L14" s="50">
        <v>25000</v>
      </c>
      <c r="M14" s="50">
        <v>25000</v>
      </c>
      <c r="N14" s="50">
        <v>25000</v>
      </c>
      <c r="O14" s="50">
        <v>25000</v>
      </c>
      <c r="P14" s="50">
        <v>25000</v>
      </c>
      <c r="Q14" s="50">
        <v>25000</v>
      </c>
      <c r="R14" s="52"/>
    </row>
    <row r="15" spans="1:18" ht="15">
      <c r="A15" s="18" t="s">
        <v>11</v>
      </c>
      <c r="B15" s="50">
        <v>337362</v>
      </c>
      <c r="C15" s="50"/>
      <c r="D15" s="50">
        <v>337362</v>
      </c>
      <c r="E15" s="50"/>
      <c r="F15" s="50">
        <v>337362</v>
      </c>
      <c r="G15" s="50"/>
      <c r="H15" s="50">
        <v>337362</v>
      </c>
      <c r="I15" s="50"/>
      <c r="J15" s="50">
        <v>337362</v>
      </c>
      <c r="K15" s="50"/>
      <c r="L15" s="50">
        <v>337362</v>
      </c>
      <c r="M15" s="50"/>
      <c r="N15" s="50">
        <v>337362</v>
      </c>
      <c r="O15" s="50"/>
      <c r="P15" s="50"/>
      <c r="Q15" s="50"/>
      <c r="R15" s="52"/>
    </row>
    <row r="16" spans="1:18" ht="15">
      <c r="A16" s="3" t="s">
        <v>12</v>
      </c>
      <c r="B16" s="50">
        <v>132817</v>
      </c>
      <c r="C16" s="50">
        <v>132817</v>
      </c>
      <c r="D16" s="50">
        <v>132817</v>
      </c>
      <c r="E16" s="50">
        <v>132817</v>
      </c>
      <c r="F16" s="50">
        <v>132817</v>
      </c>
      <c r="G16" s="50">
        <v>132817</v>
      </c>
      <c r="H16" s="50">
        <v>132817</v>
      </c>
      <c r="I16" s="50">
        <v>132817</v>
      </c>
      <c r="J16" s="50">
        <v>132817</v>
      </c>
      <c r="K16" s="50">
        <v>132817</v>
      </c>
      <c r="L16" s="50">
        <v>132817</v>
      </c>
      <c r="M16" s="50">
        <v>132817</v>
      </c>
      <c r="N16" s="50">
        <v>132817</v>
      </c>
      <c r="O16" s="50">
        <v>132817</v>
      </c>
      <c r="P16" s="50">
        <v>132817</v>
      </c>
      <c r="Q16" s="50">
        <v>132817</v>
      </c>
      <c r="R16" s="52"/>
    </row>
    <row r="17" spans="1:18" ht="15">
      <c r="A17" s="18" t="s">
        <v>13</v>
      </c>
      <c r="B17" s="50"/>
      <c r="C17" s="50"/>
      <c r="D17" s="50"/>
      <c r="E17" s="50">
        <v>300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0"/>
      <c r="R17" s="52"/>
    </row>
    <row r="18" spans="1:18" ht="15">
      <c r="A18" s="3" t="s">
        <v>6</v>
      </c>
      <c r="B18" s="50"/>
      <c r="C18" s="50"/>
      <c r="D18" s="53"/>
      <c r="E18" s="47">
        <v>256002</v>
      </c>
      <c r="F18" s="53"/>
      <c r="G18" s="50"/>
      <c r="H18" s="50"/>
      <c r="I18" s="50"/>
      <c r="J18" s="50">
        <v>100000</v>
      </c>
      <c r="K18" s="50"/>
      <c r="L18" s="53"/>
      <c r="M18" s="47"/>
      <c r="N18" s="47"/>
      <c r="O18" s="54"/>
      <c r="P18" s="51"/>
      <c r="Q18" s="50"/>
      <c r="R18" s="52"/>
    </row>
    <row r="19" spans="1:18" ht="15.75" thickBot="1">
      <c r="A19" s="4" t="s">
        <v>14</v>
      </c>
      <c r="B19" s="55">
        <v>25000</v>
      </c>
      <c r="C19" s="55">
        <v>25000</v>
      </c>
      <c r="D19" s="55">
        <v>25000</v>
      </c>
      <c r="E19" s="55">
        <v>25000</v>
      </c>
      <c r="F19" s="55">
        <v>32500</v>
      </c>
      <c r="G19" s="55">
        <v>32500</v>
      </c>
      <c r="H19" s="55">
        <v>32500</v>
      </c>
      <c r="I19" s="55">
        <v>32500</v>
      </c>
      <c r="J19" s="55">
        <v>32500</v>
      </c>
      <c r="K19" s="55">
        <v>32500</v>
      </c>
      <c r="L19" s="55">
        <v>32500</v>
      </c>
      <c r="M19" s="55">
        <v>32500</v>
      </c>
      <c r="N19" s="55">
        <v>32500</v>
      </c>
      <c r="O19" s="55">
        <v>32500</v>
      </c>
      <c r="P19" s="55">
        <v>32500</v>
      </c>
      <c r="Q19" s="55">
        <v>32500</v>
      </c>
      <c r="R19" s="40"/>
    </row>
    <row r="20" spans="1:18" ht="16.5" thickBot="1" thickTop="1">
      <c r="A20" s="23" t="s">
        <v>15</v>
      </c>
      <c r="B20" s="56">
        <f>SUM(B12:B19)</f>
        <v>507679</v>
      </c>
      <c r="C20" s="56">
        <f>SUM(C12:C19)</f>
        <v>170317</v>
      </c>
      <c r="D20" s="56">
        <f aca="true" t="shared" si="5" ref="D20:Q20">SUM(D12:D19)</f>
        <v>507679</v>
      </c>
      <c r="E20" s="56">
        <f t="shared" si="5"/>
        <v>426619</v>
      </c>
      <c r="F20" s="56">
        <f t="shared" si="5"/>
        <v>527679</v>
      </c>
      <c r="G20" s="56">
        <f t="shared" si="5"/>
        <v>190317</v>
      </c>
      <c r="H20" s="56">
        <f t="shared" si="5"/>
        <v>527679</v>
      </c>
      <c r="I20" s="56">
        <f t="shared" si="5"/>
        <v>190317</v>
      </c>
      <c r="J20" s="56">
        <f t="shared" si="5"/>
        <v>627679</v>
      </c>
      <c r="K20" s="56">
        <f t="shared" si="5"/>
        <v>190317</v>
      </c>
      <c r="L20" s="56">
        <f t="shared" si="5"/>
        <v>527679</v>
      </c>
      <c r="M20" s="56">
        <f t="shared" si="5"/>
        <v>190317</v>
      </c>
      <c r="N20" s="56">
        <f t="shared" si="5"/>
        <v>527679</v>
      </c>
      <c r="O20" s="56">
        <f t="shared" si="5"/>
        <v>190317</v>
      </c>
      <c r="P20" s="57">
        <f t="shared" si="5"/>
        <v>190317</v>
      </c>
      <c r="Q20" s="56">
        <f t="shared" si="5"/>
        <v>190317</v>
      </c>
      <c r="R20" s="34"/>
    </row>
    <row r="21" spans="1:18" ht="16.5" thickBot="1" thickTop="1">
      <c r="A21" s="58"/>
      <c r="B21" s="59"/>
      <c r="C21" s="60"/>
      <c r="D21" s="59"/>
      <c r="E21" s="61"/>
      <c r="F21" s="62"/>
      <c r="G21" s="61"/>
      <c r="H21" s="62"/>
      <c r="I21" s="61"/>
      <c r="J21" s="62"/>
      <c r="K21" s="61"/>
      <c r="L21" s="63"/>
      <c r="M21" s="61"/>
      <c r="N21" s="62"/>
      <c r="O21" s="61"/>
      <c r="P21" s="64"/>
      <c r="Q21" s="62"/>
      <c r="R21" s="52"/>
    </row>
    <row r="22" spans="1:18" ht="16.5" thickBot="1" thickTop="1">
      <c r="A22" s="65" t="s">
        <v>34</v>
      </c>
      <c r="B22" s="66">
        <f aca="true" t="shared" si="6" ref="B22:Q22">B9-B20</f>
        <v>224565</v>
      </c>
      <c r="C22" s="67">
        <f t="shared" si="6"/>
        <v>-921.4574999999895</v>
      </c>
      <c r="D22" s="66">
        <f t="shared" si="6"/>
        <v>75610.39594125003</v>
      </c>
      <c r="E22" s="68">
        <f t="shared" si="6"/>
        <v>-256257.35727701438</v>
      </c>
      <c r="F22" s="69">
        <f t="shared" si="6"/>
        <v>70657.48461523908</v>
      </c>
      <c r="G22" s="68">
        <f t="shared" si="6"/>
        <v>-20405.556703992363</v>
      </c>
      <c r="H22" s="69">
        <f t="shared" si="6"/>
        <v>56003.61829083972</v>
      </c>
      <c r="I22" s="68">
        <f t="shared" si="6"/>
        <v>-19755.365426851553</v>
      </c>
      <c r="J22" s="69">
        <f t="shared" si="6"/>
        <v>-43343.2645712723</v>
      </c>
      <c r="K22" s="68">
        <f t="shared" si="6"/>
        <v>-19549.309261843096</v>
      </c>
      <c r="L22" s="70">
        <f t="shared" si="6"/>
        <v>56863.718846478616</v>
      </c>
      <c r="M22" s="68">
        <f t="shared" si="6"/>
        <v>-18891.39441871224</v>
      </c>
      <c r="N22" s="69">
        <f t="shared" si="6"/>
        <v>57524.59430640354</v>
      </c>
      <c r="O22" s="68">
        <f t="shared" si="6"/>
        <v>-18227.54501921765</v>
      </c>
      <c r="P22" s="71">
        <f t="shared" si="6"/>
        <v>-18064.56897180411</v>
      </c>
      <c r="Q22" s="69">
        <f t="shared" si="6"/>
        <v>-17900.859532177245</v>
      </c>
      <c r="R22" s="34"/>
    </row>
    <row r="23" spans="1:18" ht="16.5" thickBot="1" thickTop="1">
      <c r="A23" s="72" t="s">
        <v>16</v>
      </c>
      <c r="B23" s="117">
        <f>(B22+C22)/2</f>
        <v>111821.77125</v>
      </c>
      <c r="C23" s="118"/>
      <c r="D23" s="119">
        <f>(D22+E22)/2</f>
        <v>-90323.48066788218</v>
      </c>
      <c r="E23" s="118"/>
      <c r="F23" s="119">
        <f>(F22+G22)/2</f>
        <v>25125.96395562336</v>
      </c>
      <c r="G23" s="118"/>
      <c r="H23" s="119">
        <f>(H22+I22)/2</f>
        <v>18124.126431994082</v>
      </c>
      <c r="I23" s="118"/>
      <c r="J23" s="119">
        <f>(J22+K22)/2</f>
        <v>-31446.2869165577</v>
      </c>
      <c r="K23" s="118"/>
      <c r="L23" s="119">
        <f>(L22+M22)/2</f>
        <v>18986.162213883188</v>
      </c>
      <c r="M23" s="118"/>
      <c r="N23" s="119">
        <f>(N22+O22)/2</f>
        <v>19648.524643592944</v>
      </c>
      <c r="O23" s="118"/>
      <c r="P23" s="119">
        <f>(P22+Q22)/2</f>
        <v>-17982.714251990677</v>
      </c>
      <c r="Q23" s="118"/>
      <c r="R23" s="40"/>
    </row>
    <row r="24" spans="1:18" ht="16.5" thickBot="1" thickTop="1">
      <c r="A24" s="73" t="s">
        <v>17</v>
      </c>
      <c r="B24" s="74">
        <f>B9-B20</f>
        <v>224565</v>
      </c>
      <c r="C24" s="66">
        <f>B$24+C$22</f>
        <v>223643.5425</v>
      </c>
      <c r="D24" s="66">
        <f aca="true" t="shared" si="7" ref="D24:Q24">C$24+D$22</f>
        <v>299253.93844125</v>
      </c>
      <c r="E24" s="66">
        <f t="shared" si="7"/>
        <v>42996.58116423563</v>
      </c>
      <c r="F24" s="66">
        <f t="shared" si="7"/>
        <v>113654.06577947471</v>
      </c>
      <c r="G24" s="66">
        <f t="shared" si="7"/>
        <v>93248.50907548235</v>
      </c>
      <c r="H24" s="66">
        <f t="shared" si="7"/>
        <v>149252.12736632206</v>
      </c>
      <c r="I24" s="66">
        <f t="shared" si="7"/>
        <v>129496.76193947051</v>
      </c>
      <c r="J24" s="66">
        <f t="shared" si="7"/>
        <v>86153.49736819821</v>
      </c>
      <c r="K24" s="66">
        <f t="shared" si="7"/>
        <v>66604.18810635511</v>
      </c>
      <c r="L24" s="66">
        <f t="shared" si="7"/>
        <v>123467.90695283373</v>
      </c>
      <c r="M24" s="66">
        <f t="shared" si="7"/>
        <v>104576.51253412149</v>
      </c>
      <c r="N24" s="66">
        <f t="shared" si="7"/>
        <v>162101.10684052503</v>
      </c>
      <c r="O24" s="66">
        <f t="shared" si="7"/>
        <v>143873.56182130738</v>
      </c>
      <c r="P24" s="66">
        <f t="shared" si="7"/>
        <v>125808.99284950327</v>
      </c>
      <c r="Q24" s="66">
        <f t="shared" si="7"/>
        <v>107908.13331732602</v>
      </c>
      <c r="R24" s="34"/>
    </row>
    <row r="25" spans="1:18" ht="16.5" thickBot="1" thickTop="1">
      <c r="A25" s="75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34"/>
    </row>
    <row r="26" spans="1:18" ht="15.75" thickTop="1">
      <c r="A26" s="79" t="s">
        <v>18</v>
      </c>
      <c r="B26" s="80"/>
      <c r="C26" s="80"/>
      <c r="D26" s="80"/>
      <c r="E26" s="81" t="s">
        <v>30</v>
      </c>
      <c r="F26" s="80" t="s">
        <v>35</v>
      </c>
      <c r="G26" s="80"/>
      <c r="H26" s="80"/>
      <c r="I26" s="80"/>
      <c r="J26" s="80" t="s">
        <v>36</v>
      </c>
      <c r="K26" s="80"/>
      <c r="L26" s="80"/>
      <c r="M26" s="80"/>
      <c r="N26" s="80"/>
      <c r="O26" s="80"/>
      <c r="P26" s="82"/>
      <c r="Q26" s="80"/>
      <c r="R26" s="83"/>
    </row>
    <row r="27" spans="1:18" ht="15">
      <c r="A27" s="84" t="s">
        <v>19</v>
      </c>
      <c r="B27" s="85">
        <v>798</v>
      </c>
      <c r="C27" s="85">
        <v>811</v>
      </c>
      <c r="D27" s="85">
        <v>819</v>
      </c>
      <c r="E27" s="85">
        <v>829</v>
      </c>
      <c r="F27" s="85">
        <v>835</v>
      </c>
      <c r="G27" s="85">
        <v>840</v>
      </c>
      <c r="H27" s="85">
        <f aca="true" t="shared" si="8" ref="H27:Q27">G27+7</f>
        <v>847</v>
      </c>
      <c r="I27" s="85">
        <f t="shared" si="8"/>
        <v>854</v>
      </c>
      <c r="J27" s="85">
        <f t="shared" si="8"/>
        <v>861</v>
      </c>
      <c r="K27" s="85">
        <f t="shared" si="8"/>
        <v>868</v>
      </c>
      <c r="L27" s="85">
        <f t="shared" si="8"/>
        <v>875</v>
      </c>
      <c r="M27" s="85">
        <f t="shared" si="8"/>
        <v>882</v>
      </c>
      <c r="N27" s="85">
        <f t="shared" si="8"/>
        <v>889</v>
      </c>
      <c r="O27" s="85">
        <f t="shared" si="8"/>
        <v>896</v>
      </c>
      <c r="P27" s="85">
        <f t="shared" si="8"/>
        <v>903</v>
      </c>
      <c r="Q27" s="85">
        <f t="shared" si="8"/>
        <v>910</v>
      </c>
      <c r="R27" s="52"/>
    </row>
    <row r="28" spans="1:18" ht="15">
      <c r="A28" s="84" t="s">
        <v>20</v>
      </c>
      <c r="B28" s="85" t="s">
        <v>21</v>
      </c>
      <c r="C28" s="85" t="s">
        <v>22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5"/>
      <c r="R28" s="52"/>
    </row>
    <row r="29" spans="1:18" ht="15.75" thickBot="1">
      <c r="A29" s="87" t="s">
        <v>23</v>
      </c>
      <c r="B29" s="88">
        <f>B27*$B$39</f>
        <v>27930</v>
      </c>
      <c r="C29" s="88">
        <f aca="true" t="shared" si="9" ref="C29:Q29">C27*$B$39</f>
        <v>28385</v>
      </c>
      <c r="D29" s="88">
        <f t="shared" si="9"/>
        <v>28665</v>
      </c>
      <c r="E29" s="88">
        <f t="shared" si="9"/>
        <v>29015</v>
      </c>
      <c r="F29" s="88">
        <f t="shared" si="9"/>
        <v>29225</v>
      </c>
      <c r="G29" s="88">
        <f t="shared" si="9"/>
        <v>29400</v>
      </c>
      <c r="H29" s="88">
        <f t="shared" si="9"/>
        <v>29645</v>
      </c>
      <c r="I29" s="88">
        <f t="shared" si="9"/>
        <v>29890</v>
      </c>
      <c r="J29" s="88">
        <f t="shared" si="9"/>
        <v>30135</v>
      </c>
      <c r="K29" s="88">
        <f t="shared" si="9"/>
        <v>30380</v>
      </c>
      <c r="L29" s="88">
        <f t="shared" si="9"/>
        <v>30625</v>
      </c>
      <c r="M29" s="88">
        <f t="shared" si="9"/>
        <v>30870</v>
      </c>
      <c r="N29" s="88">
        <f t="shared" si="9"/>
        <v>31115</v>
      </c>
      <c r="O29" s="88">
        <f t="shared" si="9"/>
        <v>31360</v>
      </c>
      <c r="P29" s="88">
        <f t="shared" si="9"/>
        <v>31605</v>
      </c>
      <c r="Q29" s="88">
        <f t="shared" si="9"/>
        <v>31850</v>
      </c>
      <c r="R29" s="89"/>
    </row>
    <row r="30" spans="1:18" ht="16.5" thickBot="1" thickTop="1">
      <c r="A30" s="2"/>
      <c r="B30" s="93"/>
      <c r="C30" s="1"/>
      <c r="D30" s="1"/>
      <c r="E30" s="1"/>
      <c r="F30" s="1"/>
      <c r="G30" s="1"/>
      <c r="H30" s="1"/>
      <c r="I30" s="1"/>
      <c r="J30" s="91"/>
      <c r="K30" s="91"/>
      <c r="L30" s="91"/>
      <c r="M30" s="91"/>
      <c r="N30" s="91"/>
      <c r="O30" s="91"/>
      <c r="P30" s="91"/>
      <c r="Q30" s="91"/>
      <c r="R30" s="52"/>
    </row>
    <row r="31" spans="1:18" ht="15">
      <c r="A31" s="94" t="s">
        <v>25</v>
      </c>
      <c r="B31" s="95"/>
      <c r="C31" s="96"/>
      <c r="D31" s="96"/>
      <c r="E31" s="96"/>
      <c r="F31" s="96"/>
      <c r="G31" s="96"/>
      <c r="H31" s="96"/>
      <c r="I31" s="96"/>
      <c r="J31" s="91"/>
      <c r="K31" s="91"/>
      <c r="L31" s="91"/>
      <c r="M31" s="91"/>
      <c r="N31" s="91"/>
      <c r="O31" s="91"/>
      <c r="P31" s="91"/>
      <c r="Q31" s="91"/>
      <c r="R31" s="52"/>
    </row>
    <row r="32" spans="1:18" ht="15.75" thickBot="1">
      <c r="A32" s="97"/>
      <c r="B32" s="98"/>
      <c r="C32" s="96"/>
      <c r="D32" s="96"/>
      <c r="E32" s="96"/>
      <c r="F32" s="96"/>
      <c r="G32" s="96"/>
      <c r="H32" s="96"/>
      <c r="I32" s="96"/>
      <c r="J32" s="91"/>
      <c r="K32" s="91"/>
      <c r="L32" s="91"/>
      <c r="M32" s="91"/>
      <c r="N32" s="91"/>
      <c r="O32" s="91"/>
      <c r="P32" s="91"/>
      <c r="Q32" s="91"/>
      <c r="R32" s="52"/>
    </row>
    <row r="33" spans="1:18" ht="15">
      <c r="A33" s="107" t="s">
        <v>26</v>
      </c>
      <c r="B33" s="112" t="s">
        <v>32</v>
      </c>
      <c r="C33" s="96"/>
      <c r="D33" s="96"/>
      <c r="E33" s="96"/>
      <c r="F33" s="96"/>
      <c r="G33" s="96"/>
      <c r="H33" s="96"/>
      <c r="I33" s="96"/>
      <c r="J33" s="91"/>
      <c r="K33" s="91"/>
      <c r="L33" s="91"/>
      <c r="M33" s="91"/>
      <c r="N33" s="91"/>
      <c r="O33" s="91"/>
      <c r="P33" s="91"/>
      <c r="Q33" s="91"/>
      <c r="R33" s="52"/>
    </row>
    <row r="34" spans="1:18" ht="15">
      <c r="A34" s="108" t="s">
        <v>29</v>
      </c>
      <c r="B34" s="99">
        <v>25000</v>
      </c>
      <c r="C34" s="96"/>
      <c r="D34" s="96"/>
      <c r="E34" s="96"/>
      <c r="F34" s="96"/>
      <c r="G34" s="96"/>
      <c r="H34" s="1"/>
      <c r="I34" s="96"/>
      <c r="J34" s="91"/>
      <c r="K34" s="91"/>
      <c r="L34" s="91"/>
      <c r="M34" s="91"/>
      <c r="N34" s="91"/>
      <c r="O34" s="91"/>
      <c r="P34" s="91"/>
      <c r="Q34" s="91"/>
      <c r="R34" s="52"/>
    </row>
    <row r="35" spans="1:18" ht="15">
      <c r="A35" s="108" t="s">
        <v>27</v>
      </c>
      <c r="B35" s="100">
        <v>0.45</v>
      </c>
      <c r="C35" s="96"/>
      <c r="D35" s="96"/>
      <c r="E35" s="96"/>
      <c r="F35" s="96"/>
      <c r="G35" s="96"/>
      <c r="H35" s="96"/>
      <c r="I35" s="96"/>
      <c r="J35" s="91"/>
      <c r="K35" s="91"/>
      <c r="L35" s="91"/>
      <c r="M35" s="91"/>
      <c r="N35" s="91"/>
      <c r="O35" s="91"/>
      <c r="P35" s="91"/>
      <c r="Q35" s="91"/>
      <c r="R35" s="52"/>
    </row>
    <row r="36" spans="1:18" ht="15">
      <c r="A36" s="109" t="s">
        <v>28</v>
      </c>
      <c r="B36" s="100">
        <v>5</v>
      </c>
      <c r="C36" s="96"/>
      <c r="D36" s="96"/>
      <c r="E36" s="96"/>
      <c r="F36" s="96"/>
      <c r="G36" s="96"/>
      <c r="H36" s="96"/>
      <c r="I36" s="96"/>
      <c r="J36" s="90"/>
      <c r="K36" s="90"/>
      <c r="L36" s="90"/>
      <c r="M36" s="90"/>
      <c r="N36" s="90"/>
      <c r="O36" s="90"/>
      <c r="P36" s="90"/>
      <c r="Q36" s="90"/>
      <c r="R36" s="30"/>
    </row>
    <row r="37" spans="1:18" ht="15.75" thickBot="1">
      <c r="A37" s="110"/>
      <c r="B37" s="101"/>
      <c r="C37" s="96"/>
      <c r="D37" s="96"/>
      <c r="E37" s="96"/>
      <c r="F37" s="96"/>
      <c r="G37" s="96"/>
      <c r="H37" s="96"/>
      <c r="I37" s="96"/>
      <c r="J37" s="91"/>
      <c r="K37" s="91"/>
      <c r="L37" s="91"/>
      <c r="M37" s="91"/>
      <c r="N37" s="91"/>
      <c r="O37" s="91"/>
      <c r="P37" s="91"/>
      <c r="Q37" s="91"/>
      <c r="R37" s="52"/>
    </row>
    <row r="38" spans="1:18" ht="15">
      <c r="A38" s="107" t="s">
        <v>24</v>
      </c>
      <c r="B38" s="102"/>
      <c r="C38" s="103"/>
      <c r="D38" s="103"/>
      <c r="E38" s="103"/>
      <c r="F38" s="103"/>
      <c r="G38" s="103"/>
      <c r="H38" s="103"/>
      <c r="I38" s="103"/>
      <c r="J38" s="92"/>
      <c r="K38" s="92"/>
      <c r="L38" s="92"/>
      <c r="M38" s="92"/>
      <c r="N38" s="92"/>
      <c r="O38" s="92"/>
      <c r="P38" s="92"/>
      <c r="Q38" s="92"/>
      <c r="R38" s="104"/>
    </row>
    <row r="39" spans="1:18" ht="15.75" thickBot="1">
      <c r="A39" s="111" t="s">
        <v>31</v>
      </c>
      <c r="B39" s="105">
        <v>35</v>
      </c>
      <c r="C39" s="103"/>
      <c r="D39" s="103"/>
      <c r="E39" s="103"/>
      <c r="F39" s="103"/>
      <c r="G39" s="103"/>
      <c r="H39" s="103"/>
      <c r="I39" s="103"/>
      <c r="J39" s="92"/>
      <c r="K39" s="92"/>
      <c r="L39" s="92"/>
      <c r="M39" s="92"/>
      <c r="N39" s="92"/>
      <c r="O39" s="92"/>
      <c r="P39" s="92"/>
      <c r="Q39" s="92"/>
      <c r="R39" s="104"/>
    </row>
    <row r="40" spans="1:18" ht="15">
      <c r="A40" s="2"/>
      <c r="B40" s="1"/>
      <c r="C40" s="106"/>
      <c r="D40" s="106"/>
      <c r="E40" s="96"/>
      <c r="F40" s="106"/>
      <c r="G40" s="106"/>
      <c r="H40" s="106"/>
      <c r="I40" s="106"/>
      <c r="J40" s="52"/>
      <c r="K40" s="52"/>
      <c r="L40" s="52"/>
      <c r="M40" s="91"/>
      <c r="N40" s="91"/>
      <c r="O40" s="91"/>
      <c r="P40" s="91"/>
      <c r="Q40" s="91"/>
      <c r="R40" s="52"/>
    </row>
  </sheetData>
  <sheetProtection password="8064" sheet="1" objects="1" scenarios="1" selectLockedCells="1"/>
  <mergeCells count="9">
    <mergeCell ref="L23:M23"/>
    <mergeCell ref="N23:O23"/>
    <mergeCell ref="P23:Q23"/>
    <mergeCell ref="A1:A2"/>
    <mergeCell ref="B23:C23"/>
    <mergeCell ref="D23:E23"/>
    <mergeCell ref="F23:G23"/>
    <mergeCell ref="H23:I23"/>
    <mergeCell ref="J23:K23"/>
  </mergeCells>
  <conditionalFormatting sqref="C24:Q24 B22:B23 C22 E22 G22 I22 D22:D23 F22:F23 H22:H23 K22 M22 O22 J22:J23 L22:L23 N22:N23 P22:Q23">
    <cfRule type="cellIs" priority="12" dxfId="12" operator="greaterThan" stopIfTrue="1">
      <formula>0</formula>
    </cfRule>
    <cfRule type="cellIs" priority="13" dxfId="13" operator="lessThan" stopIfTrue="1">
      <formula>0</formula>
    </cfRule>
  </conditionalFormatting>
  <conditionalFormatting sqref="B24">
    <cfRule type="cellIs" priority="10" dxfId="13" operator="lessThan">
      <formula>0</formula>
    </cfRule>
    <cfRule type="cellIs" priority="11" dxfId="12" operator="greaterThan">
      <formula>0</formula>
    </cfRule>
  </conditionalFormatting>
  <conditionalFormatting sqref="B9:Q9">
    <cfRule type="cellIs" priority="6" dxfId="14" operator="greaterThan">
      <formula>0</formula>
    </cfRule>
    <cfRule type="cellIs" priority="7" dxfId="15" operator="greaterThan">
      <formula>0</formula>
    </cfRule>
    <cfRule type="cellIs" priority="8" dxfId="16" operator="greaterThan">
      <formula>0</formula>
    </cfRule>
    <cfRule type="cellIs" priority="9" dxfId="12" operator="greaterThan">
      <formula>0</formula>
    </cfRule>
  </conditionalFormatting>
  <conditionalFormatting sqref="B20:Q20">
    <cfRule type="cellIs" priority="3" dxfId="17" operator="greaterThan">
      <formula>0</formula>
    </cfRule>
    <cfRule type="cellIs" priority="4" dxfId="13" operator="greaterThan">
      <formula>0</formula>
    </cfRule>
    <cfRule type="cellIs" priority="5" dxfId="13" operator="lessThan">
      <formula>0</formula>
    </cfRule>
  </conditionalFormatting>
  <conditionalFormatting sqref="B22:Q24">
    <cfRule type="cellIs" priority="1" dxfId="17" operator="lessThan">
      <formula>0</formula>
    </cfRule>
    <cfRule type="cellIs" priority="2" dxfId="14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17" r:id="rId3"/>
  <colBreaks count="1" manualBreakCount="1">
    <brk id="18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 Traut</dc:creator>
  <cp:keywords/>
  <dc:description/>
  <cp:lastModifiedBy>WH Traut</cp:lastModifiedBy>
  <dcterms:created xsi:type="dcterms:W3CDTF">2010-07-05T02:22:35Z</dcterms:created>
  <dcterms:modified xsi:type="dcterms:W3CDTF">2010-07-05T15:49:59Z</dcterms:modified>
  <cp:category/>
  <cp:version/>
  <cp:contentType/>
  <cp:contentStatus/>
</cp:coreProperties>
</file>